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s-1.ad.eou.edu\other-facilities-projects\3- Internal_Proj\ISB Projects\FP-2024-03 ISB Parking Lot Renewal\F50_ProjExecution\F50.3_Bidding\"/>
    </mc:Choice>
  </mc:AlternateContent>
  <xr:revisionPtr revIDLastSave="0" documentId="13_ncr:1_{F1A1ED4A-EF4C-4070-B00D-9CCB4D2918DA}" xr6:coauthVersionLast="47" xr6:coauthVersionMax="47" xr10:uidLastSave="{00000000-0000-0000-0000-000000000000}"/>
  <bookViews>
    <workbookView xWindow="35535" yWindow="0" windowWidth="37395" windowHeight="20580" xr2:uid="{00000000-000D-0000-FFFF-FFFF00000000}"/>
  </bookViews>
  <sheets>
    <sheet name="ISB Park Lot Bid Tabs" sheetId="17" r:id="rId1"/>
  </sheets>
  <definedNames>
    <definedName name="_xlnm.Print_Area" localSheetId="0">'ISB Park Lot Bid Tabs'!$B$1:$Q$52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17" l="1"/>
  <c r="O53" i="17"/>
  <c r="M53" i="17"/>
  <c r="K53" i="17"/>
  <c r="H53" i="17"/>
  <c r="M13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Q46" i="17"/>
  <c r="O46" i="17"/>
  <c r="M46" i="17"/>
  <c r="O47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Q47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G39" i="17"/>
  <c r="G40" i="17"/>
  <c r="G41" i="17"/>
  <c r="G42" i="17"/>
  <c r="G43" i="17"/>
  <c r="G44" i="17"/>
  <c r="G45" i="17"/>
  <c r="G38" i="17"/>
  <c r="G37" i="17"/>
  <c r="G36" i="17"/>
  <c r="G35" i="17"/>
  <c r="G34" i="17"/>
  <c r="G33" i="17"/>
  <c r="G32" i="17"/>
  <c r="G30" i="17"/>
  <c r="G8" i="17"/>
  <c r="M8" i="17"/>
  <c r="H48" i="17" l="1"/>
  <c r="J48" i="17"/>
  <c r="N48" i="17"/>
  <c r="P48" i="17"/>
  <c r="M47" i="17"/>
  <c r="M45" i="17"/>
  <c r="M44" i="17"/>
  <c r="M21" i="17"/>
  <c r="M20" i="17"/>
  <c r="M19" i="17"/>
  <c r="M18" i="17"/>
  <c r="M12" i="17"/>
  <c r="M11" i="17"/>
  <c r="M10" i="17"/>
  <c r="M9" i="17"/>
  <c r="M16" i="17" l="1"/>
  <c r="M17" i="17"/>
  <c r="M15" i="17"/>
  <c r="G27" i="17" l="1"/>
  <c r="G28" i="17"/>
  <c r="G15" i="17" l="1"/>
  <c r="G16" i="17"/>
  <c r="G18" i="17"/>
  <c r="G29" i="17" l="1"/>
  <c r="G31" i="17"/>
  <c r="G12" i="17" l="1"/>
  <c r="G13" i="17"/>
  <c r="G19" i="17"/>
  <c r="G20" i="17"/>
  <c r="G21" i="17"/>
  <c r="G26" i="17"/>
  <c r="G11" i="17" l="1"/>
  <c r="G10" i="17" l="1"/>
  <c r="G25" i="17" l="1"/>
  <c r="G17" i="17" l="1"/>
  <c r="G9" i="17"/>
  <c r="G14" i="17" l="1"/>
  <c r="M14" i="17"/>
  <c r="G22" i="17"/>
  <c r="G23" i="17" l="1"/>
  <c r="G24" i="17" l="1"/>
  <c r="G48" i="17" s="1"/>
  <c r="L48" i="17"/>
  <c r="G49" i="17" l="1"/>
  <c r="G5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tc={1205780D-8BC4-49E7-947C-6DE1AECD4F5A}</author>
  </authors>
  <commentList>
    <comment ref="M13" authorId="0" shapeId="0" xr:uid="{1205780D-8BC4-49E7-947C-6DE1AECD4F5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Math Error Bid has $12,400 however 2,460*$5 is $12,400.  Doesn’t alter bid rankings
</t>
      </text>
    </comment>
  </commentList>
</comments>
</file>

<file path=xl/sharedStrings.xml><?xml version="1.0" encoding="utf-8"?>
<sst xmlns="http://schemas.openxmlformats.org/spreadsheetml/2006/main" count="142" uniqueCount="97">
  <si>
    <t>Pay Item Name</t>
  </si>
  <si>
    <t>Unit</t>
  </si>
  <si>
    <t>Quantity</t>
  </si>
  <si>
    <t>Unit Price</t>
  </si>
  <si>
    <t>LS</t>
  </si>
  <si>
    <t>TON</t>
  </si>
  <si>
    <t>Engineer's Estimate</t>
  </si>
  <si>
    <t>Total</t>
  </si>
  <si>
    <t>FOOT</t>
  </si>
  <si>
    <t>SQYD</t>
  </si>
  <si>
    <t>CUYD</t>
  </si>
  <si>
    <t>SUBGRADE GEOTEXTILE</t>
  </si>
  <si>
    <t>AGGREGATE BASE</t>
  </si>
  <si>
    <t>GENERAL EXCAVATION</t>
  </si>
  <si>
    <t>Item No.</t>
  </si>
  <si>
    <t>EROSION CONTROL</t>
  </si>
  <si>
    <t xml:space="preserve">CONSTRUCTION SUBTOTAL = </t>
  </si>
  <si>
    <t xml:space="preserve">TOTAL CONSTRUCTION = </t>
  </si>
  <si>
    <t>EACH</t>
  </si>
  <si>
    <t>0210-0100000A</t>
  </si>
  <si>
    <t>MOBILIZATION</t>
  </si>
  <si>
    <t>0280-0100000A</t>
  </si>
  <si>
    <t>0320-0100000A</t>
  </si>
  <si>
    <t>CLEARING AND GRUBBING</t>
  </si>
  <si>
    <t>0330-0105000K</t>
  </si>
  <si>
    <t>0350-0105000J</t>
  </si>
  <si>
    <t>0640-0100000M</t>
  </si>
  <si>
    <t>Construction Contingency (10%)</t>
  </si>
  <si>
    <t>REMOVAL OF PIPES</t>
  </si>
  <si>
    <t>1140-0100000F</t>
  </si>
  <si>
    <t>CONSTRUCTION SURVEY WORK</t>
  </si>
  <si>
    <t>0310-0103000J</t>
  </si>
  <si>
    <t>REMOVAL OF SURFACINGS</t>
  </si>
  <si>
    <t>SQFT</t>
  </si>
  <si>
    <t>BID TABULATIONS</t>
  </si>
  <si>
    <t>0225-0101000A</t>
  </si>
  <si>
    <t>0310-0101000F</t>
  </si>
  <si>
    <t>0310-0102000J</t>
  </si>
  <si>
    <t>0310-0104000E</t>
  </si>
  <si>
    <t>0310-0105000E</t>
  </si>
  <si>
    <t>0310-0106000E</t>
  </si>
  <si>
    <t>0350-0101000J</t>
  </si>
  <si>
    <t>0445-035008AF</t>
  </si>
  <si>
    <t>0445-035010AF</t>
  </si>
  <si>
    <t>0470-0104000E</t>
  </si>
  <si>
    <t>0470-0332000E</t>
  </si>
  <si>
    <t>0745-0622000M</t>
  </si>
  <si>
    <t>0755-0111000J</t>
  </si>
  <si>
    <t>0759-0110000F</t>
  </si>
  <si>
    <t>0759-0128000J</t>
  </si>
  <si>
    <t>0759-0150000K</t>
  </si>
  <si>
    <t>0759-0154100E</t>
  </si>
  <si>
    <t>0759-0510000J</t>
  </si>
  <si>
    <t>0860-0200000F</t>
  </si>
  <si>
    <t>0867-0173000E</t>
  </si>
  <si>
    <t>0905-0100000A</t>
  </si>
  <si>
    <t>1040-0196000M</t>
  </si>
  <si>
    <t>TEMPORARY WORK ZONE TRAFFIC CONTROL, COMPLETE</t>
  </si>
  <si>
    <t>REMOVAL OF CURBS</t>
  </si>
  <si>
    <t>REMOVAL OF WALKS AND DRIVEWAYS</t>
  </si>
  <si>
    <t xml:space="preserve">REMOVAL OF INLETS </t>
  </si>
  <si>
    <t>REMOVAL OF MANHOLES</t>
  </si>
  <si>
    <t>REMOVAL OF STRUCTURES AND OBSTRUCTIONS</t>
  </si>
  <si>
    <t>DRAINAGE GEOTEXTILE, TYPE 2</t>
  </si>
  <si>
    <t>8 INCH STORM SEWER PIPE, 5 FT DEPTH</t>
  </si>
  <si>
    <t>10 INCH STORM SEWER PIPE, 5 FT DEPTH</t>
  </si>
  <si>
    <t>CONCRETE MANHOLES, STORM SEWER POLLUTION CONTROL</t>
  </si>
  <si>
    <t>CATCH BASINS, TYPE 3</t>
  </si>
  <si>
    <t>3" MINUS PIT RUN (CLASS D BACKFILL)</t>
  </si>
  <si>
    <t>PG 64-28 IN LEVEL 2 ACP</t>
  </si>
  <si>
    <t>REINFORCED CONCRETE PAVEMENT 6 INCHES THICK</t>
  </si>
  <si>
    <t>CONCRETE CURBS, STANDARD CURB</t>
  </si>
  <si>
    <t>CONCRETE WALKS</t>
  </si>
  <si>
    <t>NEW CURB RAMPS</t>
  </si>
  <si>
    <t>TRUNCATED DOMES ON NEW SURFACES</t>
  </si>
  <si>
    <t>LONGITUDINAL PAVEMENT MARKINGS - PAINT</t>
  </si>
  <si>
    <t>PAVEMENT LEGEND, TYPE B: DISABLED PARKING</t>
  </si>
  <si>
    <t>REMOVE EXISTING SIGNS</t>
  </si>
  <si>
    <t>ROCK MULCH</t>
  </si>
  <si>
    <t>8 INCH POTABLE WATER PIPE, FITTINGS AND COUPLINGS WITH CLASS A BACKFILL</t>
  </si>
  <si>
    <t>PARKING LOT SIGNAGE</t>
  </si>
  <si>
    <t>IRRIGATION SYSTEM MODIFICATIONS</t>
  </si>
  <si>
    <t>CURB-O--LETS, PRODUCT ID TCD4RD-NS DRAINGE STRUCTURE</t>
  </si>
  <si>
    <t>RESET BIKE RACK</t>
  </si>
  <si>
    <t>PRIVATE UTILITY LOCATES</t>
  </si>
  <si>
    <t>EXPLORATORY UTILITY POTHOLING</t>
  </si>
  <si>
    <t xml:space="preserve">CONCRETE STAIRS </t>
  </si>
  <si>
    <t>TONS</t>
  </si>
  <si>
    <t>Granite Construction</t>
  </si>
  <si>
    <t>ISB Parking Lot Renewal</t>
  </si>
  <si>
    <t>March 11, 2025 1PM</t>
  </si>
  <si>
    <t>FP-2024-03A</t>
  </si>
  <si>
    <t>High Desert Aggregate &amp; Paving</t>
  </si>
  <si>
    <t>10" C-900 CULVERT AT GRAVEL ACCESS ROAD</t>
  </si>
  <si>
    <t>Mike Becker General Contractor</t>
  </si>
  <si>
    <t>Eastern Oregon Contracting</t>
  </si>
  <si>
    <t>R6 Contracting,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</si>
</sst>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80">
    <xf numFmtId="0" fontId="0" fillId="0" borderId="0" xfId="0"/>
    <xf numFmtId="15" fontId="6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10" fillId="0" borderId="0" xfId="0" applyNumberFormat="1" applyFont="1" applyAlignment="1">
      <alignment horizontal="center"/>
    </xf>
    <xf numFmtId="0" fontId="1" fillId="0" borderId="2" xfId="0" applyFont="1" applyBorder="1"/>
    <xf numFmtId="164" fontId="0" fillId="0" borderId="16" xfId="0" applyNumberFormat="1" applyBorder="1"/>
    <xf numFmtId="164" fontId="4" fillId="0" borderId="18" xfId="0" applyNumberFormat="1" applyFont="1" applyBorder="1"/>
    <xf numFmtId="0" fontId="1" fillId="0" borderId="20" xfId="0" applyFont="1" applyBorder="1" applyAlignment="1">
      <alignment horizontal="center"/>
    </xf>
    <xf numFmtId="164" fontId="2" fillId="0" borderId="23" xfId="0" applyNumberFormat="1" applyFont="1" applyBorder="1"/>
    <xf numFmtId="164" fontId="5" fillId="0" borderId="18" xfId="0" applyNumberFormat="1" applyFont="1" applyBorder="1" applyAlignment="1">
      <alignment horizontal="right"/>
    </xf>
    <xf numFmtId="164" fontId="5" fillId="0" borderId="21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5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33" xfId="0" applyNumberFormat="1" applyFont="1" applyBorder="1" applyAlignment="1">
      <alignment horizontal="right"/>
    </xf>
    <xf numFmtId="164" fontId="0" fillId="0" borderId="0" xfId="0" applyNumberFormat="1"/>
    <xf numFmtId="164" fontId="5" fillId="0" borderId="0" xfId="0" applyNumberFormat="1" applyFont="1" applyAlignment="1">
      <alignment horizontal="center"/>
    </xf>
    <xf numFmtId="9" fontId="0" fillId="0" borderId="0" xfId="15" applyFont="1"/>
    <xf numFmtId="0" fontId="1" fillId="0" borderId="15" xfId="0" applyFont="1" applyBorder="1"/>
    <xf numFmtId="0" fontId="1" fillId="0" borderId="38" xfId="0" applyFont="1" applyBorder="1" applyAlignment="1">
      <alignment horizontal="center"/>
    </xf>
    <xf numFmtId="164" fontId="5" fillId="0" borderId="41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2" fillId="2" borderId="42" xfId="0" applyFont="1" applyFill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/>
    </xf>
    <xf numFmtId="164" fontId="5" fillId="0" borderId="37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5" fillId="0" borderId="44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3" borderId="33" xfId="0" applyNumberFormat="1" applyFont="1" applyFill="1" applyBorder="1" applyAlignment="1">
      <alignment horizontal="right"/>
    </xf>
    <xf numFmtId="0" fontId="15" fillId="0" borderId="39" xfId="0" applyFont="1" applyBorder="1"/>
    <xf numFmtId="0" fontId="15" fillId="0" borderId="39" xfId="0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0" fillId="0" borderId="14" xfId="0" applyBorder="1"/>
    <xf numFmtId="0" fontId="0" fillId="0" borderId="17" xfId="0" applyBorder="1" applyAlignment="1">
      <alignment horizontal="right"/>
    </xf>
    <xf numFmtId="0" fontId="0" fillId="0" borderId="2" xfId="0" applyBorder="1"/>
    <xf numFmtId="0" fontId="2" fillId="0" borderId="24" xfId="0" applyFont="1" applyBorder="1" applyAlignment="1">
      <alignment horizontal="right"/>
    </xf>
    <xf numFmtId="0" fontId="3" fillId="0" borderId="22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5" fontId="6" fillId="0" borderId="0" xfId="0" quotePrefix="1" applyNumberFormat="1" applyFont="1" applyAlignment="1">
      <alignment horizontal="left"/>
    </xf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164" fontId="2" fillId="0" borderId="35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36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</cellXfs>
  <cellStyles count="16">
    <cellStyle name="Followed Hyperlink" xfId="12" builtinId="9" hidden="1"/>
    <cellStyle name="Followed Hyperlink" xfId="14" builtinId="9" hidden="1"/>
    <cellStyle name="Hyperlink" xfId="11" builtinId="8" hidden="1"/>
    <cellStyle name="Hyperlink" xfId="13" builtinId="8" hidden="1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3 2" xfId="4" xr:uid="{00000000-0005-0000-0000-000008000000}"/>
    <cellStyle name="Normal 3 2 2" xfId="5" xr:uid="{00000000-0005-0000-0000-000009000000}"/>
    <cellStyle name="Normal 4" xfId="6" xr:uid="{00000000-0005-0000-0000-00000A000000}"/>
    <cellStyle name="Normal 5" xfId="7" xr:uid="{00000000-0005-0000-0000-00000B000000}"/>
    <cellStyle name="Normal 5 2" xfId="8" xr:uid="{00000000-0005-0000-0000-00000C000000}"/>
    <cellStyle name="Normal 6" xfId="9" xr:uid="{00000000-0005-0000-0000-00000D000000}"/>
    <cellStyle name="Normal 6 2" xfId="10" xr:uid="{00000000-0005-0000-0000-00000E000000}"/>
    <cellStyle name="Percent" xfId="15" builtinId="5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115617</xdr:colOff>
      <xdr:row>0</xdr:row>
      <xdr:rowOff>0</xdr:rowOff>
    </xdr:from>
    <xdr:to>
      <xdr:col>16</xdr:col>
      <xdr:colOff>837078</xdr:colOff>
      <xdr:row>4</xdr:row>
      <xdr:rowOff>138546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44911" y="0"/>
          <a:ext cx="1774814" cy="99019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n Garlitz" id="{239A4EF6-6C1D-465D-B5FC-DD927447BA88}" userId="S::jgarlitz@eou.edu::aa404367-3c75-4ea8-abd7-0b6d539497e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3" dT="2025-03-11T21:31:11.69" personId="{239A4EF6-6C1D-465D-B5FC-DD927447BA88}" id="{1205780D-8BC4-49E7-947C-6DE1AECD4F5A}">
    <text xml:space="preserve">Math Error Bid has $12,400 however 2,460*$5 is $12,400.  Doesn’t alter bid rankings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54"/>
  <sheetViews>
    <sheetView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J19" sqref="J19"/>
    </sheetView>
  </sheetViews>
  <sheetFormatPr defaultColWidth="9.140625" defaultRowHeight="15" x14ac:dyDescent="0.25"/>
  <cols>
    <col min="2" max="2" width="22.42578125" bestFit="1" customWidth="1"/>
    <col min="3" max="3" width="79.140625" bestFit="1" customWidth="1"/>
    <col min="4" max="4" width="6.7109375" customWidth="1"/>
    <col min="5" max="5" width="12.7109375" customWidth="1"/>
    <col min="6" max="6" width="12.42578125" bestFit="1" customWidth="1"/>
    <col min="7" max="7" width="19.42578125" bestFit="1" customWidth="1"/>
    <col min="8" max="17" width="15.7109375" customWidth="1"/>
  </cols>
  <sheetData>
    <row r="1" spans="2:17" ht="18.75" x14ac:dyDescent="0.3">
      <c r="B1" s="56" t="s">
        <v>34</v>
      </c>
      <c r="C1" s="57"/>
      <c r="D1" s="57"/>
      <c r="E1" s="57"/>
      <c r="F1" s="57"/>
    </row>
    <row r="2" spans="2:17" ht="18.75" x14ac:dyDescent="0.3">
      <c r="B2" s="56" t="s">
        <v>89</v>
      </c>
      <c r="C2" s="58"/>
      <c r="D2" s="58"/>
      <c r="E2" s="58"/>
      <c r="F2" s="58"/>
    </row>
    <row r="3" spans="2:17" x14ac:dyDescent="0.25">
      <c r="B3" s="59" t="s">
        <v>90</v>
      </c>
      <c r="C3" s="60"/>
      <c r="D3" s="60"/>
      <c r="E3" s="60"/>
      <c r="F3" s="60"/>
    </row>
    <row r="4" spans="2:17" x14ac:dyDescent="0.25">
      <c r="B4" s="1" t="s">
        <v>91</v>
      </c>
      <c r="C4" s="4"/>
      <c r="D4" s="4"/>
      <c r="E4" s="4"/>
      <c r="F4" s="4"/>
    </row>
    <row r="5" spans="2:17" ht="15.75" thickBot="1" x14ac:dyDescent="0.3">
      <c r="B5" s="1"/>
      <c r="C5" s="4"/>
      <c r="D5" s="4"/>
      <c r="E5" s="4"/>
      <c r="F5" s="4"/>
    </row>
    <row r="6" spans="2:17" ht="28.5" customHeight="1" x14ac:dyDescent="0.25">
      <c r="B6" s="61" t="s">
        <v>14</v>
      </c>
      <c r="C6" s="63" t="s">
        <v>0</v>
      </c>
      <c r="D6" s="65" t="s">
        <v>1</v>
      </c>
      <c r="E6" s="67" t="s">
        <v>2</v>
      </c>
      <c r="F6" s="69" t="s">
        <v>6</v>
      </c>
      <c r="G6" s="70"/>
      <c r="H6" s="71" t="s">
        <v>96</v>
      </c>
      <c r="I6" s="72"/>
      <c r="J6" s="67" t="s">
        <v>95</v>
      </c>
      <c r="K6" s="70"/>
      <c r="L6" s="71" t="s">
        <v>92</v>
      </c>
      <c r="M6" s="72"/>
      <c r="N6" s="67" t="s">
        <v>88</v>
      </c>
      <c r="O6" s="70"/>
      <c r="P6" s="79" t="s">
        <v>94</v>
      </c>
      <c r="Q6" s="72"/>
    </row>
    <row r="7" spans="2:17" ht="16.5" thickBot="1" x14ac:dyDescent="0.3">
      <c r="B7" s="62"/>
      <c r="C7" s="64"/>
      <c r="D7" s="66"/>
      <c r="E7" s="68"/>
      <c r="F7" s="39" t="s">
        <v>3</v>
      </c>
      <c r="G7" s="8" t="s">
        <v>7</v>
      </c>
      <c r="H7" s="25" t="s">
        <v>3</v>
      </c>
      <c r="I7" s="8" t="s">
        <v>7</v>
      </c>
      <c r="J7" s="7" t="s">
        <v>3</v>
      </c>
      <c r="K7" s="8" t="s">
        <v>7</v>
      </c>
      <c r="L7" s="25" t="s">
        <v>3</v>
      </c>
      <c r="M7" s="8" t="s">
        <v>7</v>
      </c>
      <c r="N7" s="7" t="s">
        <v>3</v>
      </c>
      <c r="O7" s="8" t="s">
        <v>7</v>
      </c>
      <c r="P7" s="7" t="s">
        <v>3</v>
      </c>
      <c r="Q7" s="8" t="s">
        <v>7</v>
      </c>
    </row>
    <row r="8" spans="2:17" x14ac:dyDescent="0.25">
      <c r="B8" s="15" t="s">
        <v>19</v>
      </c>
      <c r="C8" s="23" t="s">
        <v>20</v>
      </c>
      <c r="D8" s="22" t="s">
        <v>4</v>
      </c>
      <c r="E8" s="38">
        <v>1</v>
      </c>
      <c r="F8" s="40">
        <v>55000</v>
      </c>
      <c r="G8" s="17">
        <f t="shared" ref="G8:G18" si="0">E8*F8</f>
        <v>55000</v>
      </c>
      <c r="H8" s="26">
        <v>80000</v>
      </c>
      <c r="I8" s="29">
        <f>$E8*H8</f>
        <v>80000</v>
      </c>
      <c r="J8" s="26">
        <v>105288.5</v>
      </c>
      <c r="K8" s="29">
        <f t="shared" ref="K8:K47" si="1">$E8*J8</f>
        <v>105288.5</v>
      </c>
      <c r="L8" s="26">
        <v>166000</v>
      </c>
      <c r="M8" s="29">
        <f>$E8*L8</f>
        <v>166000</v>
      </c>
      <c r="N8" s="26">
        <v>101000</v>
      </c>
      <c r="O8" s="29">
        <f>$E8*N8</f>
        <v>101000</v>
      </c>
      <c r="P8" s="26">
        <v>45000</v>
      </c>
      <c r="Q8" s="29">
        <f>$E8*P8</f>
        <v>45000</v>
      </c>
    </row>
    <row r="9" spans="2:17" x14ac:dyDescent="0.25">
      <c r="B9" s="15" t="s">
        <v>35</v>
      </c>
      <c r="C9" s="23" t="s">
        <v>57</v>
      </c>
      <c r="D9" s="22" t="s">
        <v>4</v>
      </c>
      <c r="E9" s="24">
        <v>1</v>
      </c>
      <c r="F9" s="41">
        <v>5000</v>
      </c>
      <c r="G9" s="18">
        <f t="shared" si="0"/>
        <v>5000</v>
      </c>
      <c r="H9" s="27">
        <v>1507.5</v>
      </c>
      <c r="I9" s="30">
        <f t="shared" ref="I9:I47" si="2">$E9*H9</f>
        <v>1507.5</v>
      </c>
      <c r="J9" s="27">
        <v>7500</v>
      </c>
      <c r="K9" s="30">
        <f t="shared" si="1"/>
        <v>7500</v>
      </c>
      <c r="L9" s="27">
        <v>9000</v>
      </c>
      <c r="M9" s="30">
        <f t="shared" ref="M9:M43" si="3">$E9*L9</f>
        <v>9000</v>
      </c>
      <c r="N9" s="27">
        <v>10000</v>
      </c>
      <c r="O9" s="30">
        <f t="shared" ref="O9:O47" si="4">$E9*N9</f>
        <v>10000</v>
      </c>
      <c r="P9" s="27">
        <v>5000</v>
      </c>
      <c r="Q9" s="30">
        <f t="shared" ref="Q9:Q47" si="5">$E9*P9</f>
        <v>5000</v>
      </c>
    </row>
    <row r="10" spans="2:17" x14ac:dyDescent="0.25">
      <c r="B10" s="15" t="s">
        <v>21</v>
      </c>
      <c r="C10" s="23" t="s">
        <v>15</v>
      </c>
      <c r="D10" s="22" t="s">
        <v>4</v>
      </c>
      <c r="E10" s="24">
        <v>1</v>
      </c>
      <c r="F10" s="41">
        <v>7500</v>
      </c>
      <c r="G10" s="18">
        <f t="shared" si="0"/>
        <v>7500</v>
      </c>
      <c r="H10" s="27">
        <v>64373</v>
      </c>
      <c r="I10" s="30">
        <f t="shared" si="2"/>
        <v>64373</v>
      </c>
      <c r="J10" s="27">
        <v>15000</v>
      </c>
      <c r="K10" s="30">
        <f t="shared" si="1"/>
        <v>15000</v>
      </c>
      <c r="L10" s="27">
        <v>6500</v>
      </c>
      <c r="M10" s="30">
        <f t="shared" si="3"/>
        <v>6500</v>
      </c>
      <c r="N10" s="27">
        <v>25000</v>
      </c>
      <c r="O10" s="30">
        <f t="shared" si="4"/>
        <v>25000</v>
      </c>
      <c r="P10" s="27">
        <v>73000</v>
      </c>
      <c r="Q10" s="30">
        <f t="shared" si="5"/>
        <v>73000</v>
      </c>
    </row>
    <row r="11" spans="2:17" x14ac:dyDescent="0.25">
      <c r="B11" s="15" t="s">
        <v>21</v>
      </c>
      <c r="C11" s="23" t="s">
        <v>30</v>
      </c>
      <c r="D11" s="22" t="s">
        <v>4</v>
      </c>
      <c r="E11" s="24">
        <v>1</v>
      </c>
      <c r="F11" s="41">
        <v>7500</v>
      </c>
      <c r="G11" s="18">
        <f t="shared" si="0"/>
        <v>7500</v>
      </c>
      <c r="H11" s="27">
        <v>16200</v>
      </c>
      <c r="I11" s="30">
        <f t="shared" si="2"/>
        <v>16200</v>
      </c>
      <c r="J11" s="27">
        <v>15000</v>
      </c>
      <c r="K11" s="30">
        <f t="shared" si="1"/>
        <v>15000</v>
      </c>
      <c r="L11" s="27">
        <v>25000</v>
      </c>
      <c r="M11" s="30">
        <f t="shared" si="3"/>
        <v>25000</v>
      </c>
      <c r="N11" s="27">
        <v>10500</v>
      </c>
      <c r="O11" s="30">
        <f t="shared" si="4"/>
        <v>10500</v>
      </c>
      <c r="P11" s="27">
        <v>28000</v>
      </c>
      <c r="Q11" s="30">
        <f t="shared" si="5"/>
        <v>28000</v>
      </c>
    </row>
    <row r="12" spans="2:17" x14ac:dyDescent="0.25">
      <c r="B12" s="15" t="s">
        <v>36</v>
      </c>
      <c r="C12" s="23" t="s">
        <v>28</v>
      </c>
      <c r="D12" s="22" t="s">
        <v>8</v>
      </c>
      <c r="E12" s="24">
        <v>30</v>
      </c>
      <c r="F12" s="41">
        <v>30</v>
      </c>
      <c r="G12" s="18">
        <f t="shared" si="0"/>
        <v>900</v>
      </c>
      <c r="H12" s="27">
        <v>21.5</v>
      </c>
      <c r="I12" s="30">
        <f t="shared" si="2"/>
        <v>645</v>
      </c>
      <c r="J12" s="27">
        <v>95</v>
      </c>
      <c r="K12" s="30">
        <f t="shared" si="1"/>
        <v>2850</v>
      </c>
      <c r="L12" s="27">
        <v>25</v>
      </c>
      <c r="M12" s="30">
        <f t="shared" si="3"/>
        <v>750</v>
      </c>
      <c r="N12" s="27">
        <v>14</v>
      </c>
      <c r="O12" s="30">
        <f t="shared" si="4"/>
        <v>420</v>
      </c>
      <c r="P12" s="27">
        <v>20</v>
      </c>
      <c r="Q12" s="30">
        <f t="shared" si="5"/>
        <v>600</v>
      </c>
    </row>
    <row r="13" spans="2:17" x14ac:dyDescent="0.25">
      <c r="B13" s="15" t="s">
        <v>36</v>
      </c>
      <c r="C13" s="23" t="s">
        <v>58</v>
      </c>
      <c r="D13" s="22" t="s">
        <v>8</v>
      </c>
      <c r="E13" s="21">
        <v>2460</v>
      </c>
      <c r="F13" s="41">
        <v>5</v>
      </c>
      <c r="G13" s="18">
        <f t="shared" si="0"/>
        <v>12300</v>
      </c>
      <c r="H13" s="28">
        <v>3</v>
      </c>
      <c r="I13" s="31">
        <f t="shared" si="2"/>
        <v>7380</v>
      </c>
      <c r="J13" s="28">
        <v>2.04</v>
      </c>
      <c r="K13" s="31">
        <f t="shared" si="1"/>
        <v>5018.3999999999996</v>
      </c>
      <c r="L13" s="28">
        <v>5</v>
      </c>
      <c r="M13" s="46">
        <f>$E13*L13</f>
        <v>12300</v>
      </c>
      <c r="N13" s="28">
        <v>6.15</v>
      </c>
      <c r="O13" s="31">
        <f t="shared" si="4"/>
        <v>15129</v>
      </c>
      <c r="P13" s="28">
        <v>9.25</v>
      </c>
      <c r="Q13" s="31">
        <f t="shared" si="5"/>
        <v>22755</v>
      </c>
    </row>
    <row r="14" spans="2:17" x14ac:dyDescent="0.25">
      <c r="B14" s="15" t="s">
        <v>37</v>
      </c>
      <c r="C14" s="23" t="s">
        <v>59</v>
      </c>
      <c r="D14" s="22" t="s">
        <v>9</v>
      </c>
      <c r="E14" s="20">
        <v>1985</v>
      </c>
      <c r="F14" s="42">
        <v>5</v>
      </c>
      <c r="G14" s="18">
        <f t="shared" si="0"/>
        <v>9925</v>
      </c>
      <c r="H14" s="27">
        <v>3</v>
      </c>
      <c r="I14" s="30">
        <f t="shared" si="2"/>
        <v>5955</v>
      </c>
      <c r="J14" s="27">
        <v>2.5</v>
      </c>
      <c r="K14" s="30">
        <f t="shared" si="1"/>
        <v>4962.5</v>
      </c>
      <c r="L14" s="27">
        <v>5</v>
      </c>
      <c r="M14" s="30">
        <f t="shared" si="3"/>
        <v>9925</v>
      </c>
      <c r="N14" s="27">
        <v>12.85</v>
      </c>
      <c r="O14" s="30">
        <f t="shared" si="4"/>
        <v>25507.25</v>
      </c>
      <c r="P14" s="27">
        <v>19.5</v>
      </c>
      <c r="Q14" s="30">
        <f t="shared" si="5"/>
        <v>38707.5</v>
      </c>
    </row>
    <row r="15" spans="2:17" x14ac:dyDescent="0.25">
      <c r="B15" s="15" t="s">
        <v>31</v>
      </c>
      <c r="C15" s="23" t="s">
        <v>32</v>
      </c>
      <c r="D15" s="22" t="s">
        <v>9</v>
      </c>
      <c r="E15" s="21">
        <v>6556</v>
      </c>
      <c r="F15" s="41">
        <v>7.5</v>
      </c>
      <c r="G15" s="18">
        <f t="shared" si="0"/>
        <v>49170</v>
      </c>
      <c r="H15" s="28">
        <v>3</v>
      </c>
      <c r="I15" s="31">
        <f t="shared" si="2"/>
        <v>19668</v>
      </c>
      <c r="J15" s="28">
        <v>33.5</v>
      </c>
      <c r="K15" s="30">
        <f t="shared" si="1"/>
        <v>219626</v>
      </c>
      <c r="L15" s="28">
        <v>4.5</v>
      </c>
      <c r="M15" s="31">
        <f t="shared" si="3"/>
        <v>29502</v>
      </c>
      <c r="N15" s="28">
        <v>8</v>
      </c>
      <c r="O15" s="30">
        <f t="shared" si="4"/>
        <v>52448</v>
      </c>
      <c r="P15" s="28">
        <v>11</v>
      </c>
      <c r="Q15" s="30">
        <f t="shared" si="5"/>
        <v>72116</v>
      </c>
    </row>
    <row r="16" spans="2:17" x14ac:dyDescent="0.25">
      <c r="B16" s="15" t="s">
        <v>38</v>
      </c>
      <c r="C16" s="23" t="s">
        <v>60</v>
      </c>
      <c r="D16" s="22" t="s">
        <v>18</v>
      </c>
      <c r="E16" s="20">
        <v>2</v>
      </c>
      <c r="F16" s="42">
        <v>750</v>
      </c>
      <c r="G16" s="18">
        <f t="shared" si="0"/>
        <v>1500</v>
      </c>
      <c r="H16" s="28">
        <v>1200</v>
      </c>
      <c r="I16" s="31">
        <f t="shared" si="2"/>
        <v>2400</v>
      </c>
      <c r="J16" s="28">
        <v>500</v>
      </c>
      <c r="K16" s="30">
        <f t="shared" si="1"/>
        <v>1000</v>
      </c>
      <c r="L16" s="28">
        <v>250</v>
      </c>
      <c r="M16" s="31">
        <f t="shared" si="3"/>
        <v>500</v>
      </c>
      <c r="N16" s="28">
        <v>750</v>
      </c>
      <c r="O16" s="30">
        <f t="shared" si="4"/>
        <v>1500</v>
      </c>
      <c r="P16" s="28">
        <v>1600</v>
      </c>
      <c r="Q16" s="30">
        <f t="shared" si="5"/>
        <v>3200</v>
      </c>
    </row>
    <row r="17" spans="2:17" x14ac:dyDescent="0.25">
      <c r="B17" s="15" t="s">
        <v>39</v>
      </c>
      <c r="C17" s="23" t="s">
        <v>61</v>
      </c>
      <c r="D17" s="22" t="s">
        <v>18</v>
      </c>
      <c r="E17" s="20">
        <v>2</v>
      </c>
      <c r="F17" s="42">
        <v>1800</v>
      </c>
      <c r="G17" s="18">
        <f t="shared" si="0"/>
        <v>3600</v>
      </c>
      <c r="H17" s="28">
        <v>1200</v>
      </c>
      <c r="I17" s="31">
        <f t="shared" si="2"/>
        <v>2400</v>
      </c>
      <c r="J17" s="28">
        <v>750</v>
      </c>
      <c r="K17" s="30">
        <f t="shared" si="1"/>
        <v>1500</v>
      </c>
      <c r="L17" s="28">
        <v>750</v>
      </c>
      <c r="M17" s="31">
        <f t="shared" si="3"/>
        <v>1500</v>
      </c>
      <c r="N17" s="28">
        <v>750</v>
      </c>
      <c r="O17" s="30">
        <f t="shared" si="4"/>
        <v>1500</v>
      </c>
      <c r="P17" s="28">
        <v>1600</v>
      </c>
      <c r="Q17" s="30">
        <f t="shared" si="5"/>
        <v>3200</v>
      </c>
    </row>
    <row r="18" spans="2:17" x14ac:dyDescent="0.25">
      <c r="B18" s="15" t="s">
        <v>40</v>
      </c>
      <c r="C18" s="23" t="s">
        <v>62</v>
      </c>
      <c r="D18" s="22" t="s">
        <v>18</v>
      </c>
      <c r="E18" s="20">
        <v>2</v>
      </c>
      <c r="F18" s="42">
        <v>2200</v>
      </c>
      <c r="G18" s="18">
        <f t="shared" si="0"/>
        <v>4400</v>
      </c>
      <c r="H18" s="28">
        <v>1200</v>
      </c>
      <c r="I18" s="31">
        <f t="shared" si="2"/>
        <v>2400</v>
      </c>
      <c r="J18" s="28">
        <v>2500</v>
      </c>
      <c r="K18" s="30">
        <f t="shared" si="1"/>
        <v>5000</v>
      </c>
      <c r="L18" s="28">
        <v>2500</v>
      </c>
      <c r="M18" s="31">
        <f t="shared" si="3"/>
        <v>5000</v>
      </c>
      <c r="N18" s="28">
        <v>200</v>
      </c>
      <c r="O18" s="30">
        <f t="shared" si="4"/>
        <v>400</v>
      </c>
      <c r="P18" s="28">
        <v>1600</v>
      </c>
      <c r="Q18" s="30">
        <f t="shared" si="5"/>
        <v>3200</v>
      </c>
    </row>
    <row r="19" spans="2:17" x14ac:dyDescent="0.25">
      <c r="B19" s="15" t="s">
        <v>22</v>
      </c>
      <c r="C19" s="23" t="s">
        <v>23</v>
      </c>
      <c r="D19" s="22" t="s">
        <v>4</v>
      </c>
      <c r="E19" s="20">
        <v>1</v>
      </c>
      <c r="F19" s="42">
        <v>2500</v>
      </c>
      <c r="G19" s="18">
        <f>E19*F19</f>
        <v>2500</v>
      </c>
      <c r="H19" s="28">
        <v>10720</v>
      </c>
      <c r="I19" s="31">
        <f t="shared" si="2"/>
        <v>10720</v>
      </c>
      <c r="J19" s="28">
        <v>2000</v>
      </c>
      <c r="K19" s="30">
        <f t="shared" si="1"/>
        <v>2000</v>
      </c>
      <c r="L19" s="28">
        <v>5000</v>
      </c>
      <c r="M19" s="31">
        <f t="shared" si="3"/>
        <v>5000</v>
      </c>
      <c r="N19" s="28">
        <v>1600</v>
      </c>
      <c r="O19" s="30">
        <f t="shared" si="4"/>
        <v>1600</v>
      </c>
      <c r="P19" s="28">
        <v>4100</v>
      </c>
      <c r="Q19" s="30">
        <f t="shared" si="5"/>
        <v>4100</v>
      </c>
    </row>
    <row r="20" spans="2:17" x14ac:dyDescent="0.25">
      <c r="B20" s="15" t="s">
        <v>24</v>
      </c>
      <c r="C20" s="23" t="s">
        <v>13</v>
      </c>
      <c r="D20" s="22" t="s">
        <v>10</v>
      </c>
      <c r="E20" s="20">
        <v>5091</v>
      </c>
      <c r="F20" s="42">
        <v>20</v>
      </c>
      <c r="G20" s="17">
        <f>E20*F20</f>
        <v>101820</v>
      </c>
      <c r="H20" s="28">
        <v>15</v>
      </c>
      <c r="I20" s="31">
        <f t="shared" si="2"/>
        <v>76365</v>
      </c>
      <c r="J20" s="28">
        <v>19.649999999999999</v>
      </c>
      <c r="K20" s="30">
        <f t="shared" si="1"/>
        <v>100038.15</v>
      </c>
      <c r="L20" s="28">
        <v>33</v>
      </c>
      <c r="M20" s="31">
        <f t="shared" si="3"/>
        <v>168003</v>
      </c>
      <c r="N20" s="28">
        <v>17</v>
      </c>
      <c r="O20" s="30">
        <f t="shared" si="4"/>
        <v>86547</v>
      </c>
      <c r="P20" s="28">
        <v>20</v>
      </c>
      <c r="Q20" s="30">
        <f t="shared" si="5"/>
        <v>101820</v>
      </c>
    </row>
    <row r="21" spans="2:17" x14ac:dyDescent="0.25">
      <c r="B21" s="15" t="s">
        <v>41</v>
      </c>
      <c r="C21" s="23" t="s">
        <v>63</v>
      </c>
      <c r="D21" s="22" t="s">
        <v>9</v>
      </c>
      <c r="E21" s="20">
        <v>6767</v>
      </c>
      <c r="F21" s="42">
        <v>4</v>
      </c>
      <c r="G21" s="18">
        <f>E21*F21</f>
        <v>27068</v>
      </c>
      <c r="H21" s="28">
        <v>2.5</v>
      </c>
      <c r="I21" s="31">
        <f t="shared" si="2"/>
        <v>16917.5</v>
      </c>
      <c r="J21" s="28">
        <v>2.25</v>
      </c>
      <c r="K21" s="30">
        <f t="shared" si="1"/>
        <v>15225.75</v>
      </c>
      <c r="L21" s="28">
        <v>3</v>
      </c>
      <c r="M21" s="31">
        <f t="shared" si="3"/>
        <v>20301</v>
      </c>
      <c r="N21" s="28">
        <v>1.6</v>
      </c>
      <c r="O21" s="30">
        <f t="shared" si="4"/>
        <v>10827.2</v>
      </c>
      <c r="P21" s="28">
        <v>2</v>
      </c>
      <c r="Q21" s="30">
        <f t="shared" si="5"/>
        <v>13534</v>
      </c>
    </row>
    <row r="22" spans="2:17" x14ac:dyDescent="0.25">
      <c r="B22" s="15" t="s">
        <v>25</v>
      </c>
      <c r="C22" s="23" t="s">
        <v>11</v>
      </c>
      <c r="D22" s="22" t="s">
        <v>9</v>
      </c>
      <c r="E22" s="20">
        <v>6556</v>
      </c>
      <c r="F22" s="42">
        <v>5.5</v>
      </c>
      <c r="G22" s="19">
        <f>F22*E22</f>
        <v>36058</v>
      </c>
      <c r="H22" s="28">
        <v>2.5</v>
      </c>
      <c r="I22" s="31">
        <f t="shared" si="2"/>
        <v>16390</v>
      </c>
      <c r="J22" s="28">
        <v>2.25</v>
      </c>
      <c r="K22" s="30">
        <f t="shared" si="1"/>
        <v>14751</v>
      </c>
      <c r="L22" s="28">
        <v>3</v>
      </c>
      <c r="M22" s="31">
        <f t="shared" si="3"/>
        <v>19668</v>
      </c>
      <c r="N22" s="28">
        <v>1.1499999999999999</v>
      </c>
      <c r="O22" s="30">
        <f t="shared" si="4"/>
        <v>7539.4</v>
      </c>
      <c r="P22" s="28">
        <v>2</v>
      </c>
      <c r="Q22" s="30">
        <f t="shared" si="5"/>
        <v>13112</v>
      </c>
    </row>
    <row r="23" spans="2:17" x14ac:dyDescent="0.25">
      <c r="B23" s="15" t="s">
        <v>42</v>
      </c>
      <c r="C23" s="23" t="s">
        <v>64</v>
      </c>
      <c r="D23" s="22" t="s">
        <v>8</v>
      </c>
      <c r="E23" s="20">
        <v>324</v>
      </c>
      <c r="F23" s="42">
        <v>65</v>
      </c>
      <c r="G23" s="19">
        <f>F23*E23</f>
        <v>21060</v>
      </c>
      <c r="H23" s="28">
        <v>33</v>
      </c>
      <c r="I23" s="31">
        <f t="shared" si="2"/>
        <v>10692</v>
      </c>
      <c r="J23" s="28">
        <v>48</v>
      </c>
      <c r="K23" s="30">
        <f t="shared" si="1"/>
        <v>15552</v>
      </c>
      <c r="L23" s="28">
        <v>60</v>
      </c>
      <c r="M23" s="31">
        <f t="shared" si="3"/>
        <v>19440</v>
      </c>
      <c r="N23" s="28">
        <v>77</v>
      </c>
      <c r="O23" s="30">
        <f t="shared" si="4"/>
        <v>24948</v>
      </c>
      <c r="P23" s="28">
        <v>35</v>
      </c>
      <c r="Q23" s="30">
        <f t="shared" si="5"/>
        <v>11340</v>
      </c>
    </row>
    <row r="24" spans="2:17" x14ac:dyDescent="0.25">
      <c r="B24" s="15" t="s">
        <v>43</v>
      </c>
      <c r="C24" s="23" t="s">
        <v>65</v>
      </c>
      <c r="D24" s="22" t="s">
        <v>8</v>
      </c>
      <c r="E24" s="20">
        <v>36</v>
      </c>
      <c r="F24" s="42">
        <v>75</v>
      </c>
      <c r="G24" s="19">
        <f>F24*E24</f>
        <v>2700</v>
      </c>
      <c r="H24" s="28">
        <v>134.5</v>
      </c>
      <c r="I24" s="31">
        <f t="shared" si="2"/>
        <v>4842</v>
      </c>
      <c r="J24" s="28">
        <v>75</v>
      </c>
      <c r="K24" s="30">
        <f t="shared" si="1"/>
        <v>2700</v>
      </c>
      <c r="L24" s="28">
        <v>70</v>
      </c>
      <c r="M24" s="31">
        <f t="shared" si="3"/>
        <v>2520</v>
      </c>
      <c r="N24" s="28">
        <v>132</v>
      </c>
      <c r="O24" s="30">
        <f t="shared" si="4"/>
        <v>4752</v>
      </c>
      <c r="P24" s="28">
        <v>80</v>
      </c>
      <c r="Q24" s="30">
        <f t="shared" si="5"/>
        <v>2880</v>
      </c>
    </row>
    <row r="25" spans="2:17" x14ac:dyDescent="0.25">
      <c r="B25" s="15" t="s">
        <v>44</v>
      </c>
      <c r="C25" s="23" t="s">
        <v>66</v>
      </c>
      <c r="D25" s="22" t="s">
        <v>18</v>
      </c>
      <c r="E25" s="21">
        <v>1</v>
      </c>
      <c r="F25" s="41">
        <v>8000</v>
      </c>
      <c r="G25" s="19">
        <f>F25*E25</f>
        <v>8000</v>
      </c>
      <c r="H25" s="28">
        <v>3530</v>
      </c>
      <c r="I25" s="31">
        <f t="shared" si="2"/>
        <v>3530</v>
      </c>
      <c r="J25" s="28">
        <v>9500</v>
      </c>
      <c r="K25" s="30">
        <f t="shared" si="1"/>
        <v>9500</v>
      </c>
      <c r="L25" s="28">
        <v>5000</v>
      </c>
      <c r="M25" s="31">
        <f t="shared" si="3"/>
        <v>5000</v>
      </c>
      <c r="N25" s="28">
        <v>7741.25</v>
      </c>
      <c r="O25" s="30">
        <f t="shared" si="4"/>
        <v>7741.25</v>
      </c>
      <c r="P25" s="28">
        <v>7650</v>
      </c>
      <c r="Q25" s="30">
        <f t="shared" si="5"/>
        <v>7650</v>
      </c>
    </row>
    <row r="26" spans="2:17" x14ac:dyDescent="0.25">
      <c r="B26" s="15" t="s">
        <v>45</v>
      </c>
      <c r="C26" s="23" t="s">
        <v>67</v>
      </c>
      <c r="D26" s="22" t="s">
        <v>18</v>
      </c>
      <c r="E26" s="21">
        <v>12</v>
      </c>
      <c r="F26" s="41">
        <v>2500</v>
      </c>
      <c r="G26" s="19">
        <f t="shared" ref="G26:G28" si="6">F26*E26</f>
        <v>30000</v>
      </c>
      <c r="H26" s="28">
        <v>2804.5</v>
      </c>
      <c r="I26" s="31">
        <f t="shared" si="2"/>
        <v>33654</v>
      </c>
      <c r="J26" s="28">
        <v>3100</v>
      </c>
      <c r="K26" s="30">
        <f t="shared" si="1"/>
        <v>37200</v>
      </c>
      <c r="L26" s="28">
        <v>1750</v>
      </c>
      <c r="M26" s="31">
        <f t="shared" si="3"/>
        <v>21000</v>
      </c>
      <c r="N26" s="28">
        <v>3640.33</v>
      </c>
      <c r="O26" s="30">
        <f t="shared" si="4"/>
        <v>43683.96</v>
      </c>
      <c r="P26" s="28">
        <v>3150</v>
      </c>
      <c r="Q26" s="30">
        <f t="shared" si="5"/>
        <v>37800</v>
      </c>
    </row>
    <row r="27" spans="2:17" x14ac:dyDescent="0.25">
      <c r="B27" s="15" t="s">
        <v>26</v>
      </c>
      <c r="C27" s="6" t="s">
        <v>12</v>
      </c>
      <c r="D27" s="5" t="s">
        <v>5</v>
      </c>
      <c r="E27" s="21">
        <v>1450</v>
      </c>
      <c r="F27" s="41">
        <v>48</v>
      </c>
      <c r="G27" s="19">
        <f>F27*E27</f>
        <v>69600</v>
      </c>
      <c r="H27" s="28">
        <v>28.5</v>
      </c>
      <c r="I27" s="31">
        <f t="shared" si="2"/>
        <v>41325</v>
      </c>
      <c r="J27" s="28">
        <v>28.4</v>
      </c>
      <c r="K27" s="30">
        <f t="shared" si="1"/>
        <v>41180</v>
      </c>
      <c r="L27" s="28">
        <v>39</v>
      </c>
      <c r="M27" s="31">
        <f t="shared" si="3"/>
        <v>56550</v>
      </c>
      <c r="N27" s="28">
        <v>51.5</v>
      </c>
      <c r="O27" s="30">
        <f t="shared" si="4"/>
        <v>74675</v>
      </c>
      <c r="P27" s="28">
        <v>45</v>
      </c>
      <c r="Q27" s="30">
        <f t="shared" si="5"/>
        <v>65250</v>
      </c>
    </row>
    <row r="28" spans="2:17" x14ac:dyDescent="0.25">
      <c r="B28" s="15" t="s">
        <v>26</v>
      </c>
      <c r="C28" s="6" t="s">
        <v>68</v>
      </c>
      <c r="D28" s="5" t="s">
        <v>5</v>
      </c>
      <c r="E28" s="20">
        <v>8300</v>
      </c>
      <c r="F28" s="41">
        <v>50</v>
      </c>
      <c r="G28" s="19">
        <f t="shared" si="6"/>
        <v>415000</v>
      </c>
      <c r="H28" s="28">
        <v>26.5</v>
      </c>
      <c r="I28" s="31">
        <f t="shared" si="2"/>
        <v>219950</v>
      </c>
      <c r="J28" s="28">
        <v>13</v>
      </c>
      <c r="K28" s="30">
        <f t="shared" si="1"/>
        <v>107900</v>
      </c>
      <c r="L28" s="28">
        <v>25</v>
      </c>
      <c r="M28" s="31">
        <f t="shared" si="3"/>
        <v>207500</v>
      </c>
      <c r="N28" s="28">
        <v>30</v>
      </c>
      <c r="O28" s="30">
        <f t="shared" si="4"/>
        <v>249000</v>
      </c>
      <c r="P28" s="28">
        <v>24</v>
      </c>
      <c r="Q28" s="30">
        <f t="shared" si="5"/>
        <v>199200</v>
      </c>
    </row>
    <row r="29" spans="2:17" x14ac:dyDescent="0.25">
      <c r="B29" s="15" t="s">
        <v>46</v>
      </c>
      <c r="C29" s="6" t="s">
        <v>69</v>
      </c>
      <c r="D29" s="5" t="s">
        <v>5</v>
      </c>
      <c r="E29" s="21">
        <v>960</v>
      </c>
      <c r="F29" s="41">
        <v>135</v>
      </c>
      <c r="G29" s="19">
        <f t="shared" ref="G29:G38" si="7">F29*E29</f>
        <v>129600</v>
      </c>
      <c r="H29" s="28">
        <v>194</v>
      </c>
      <c r="I29" s="31">
        <f t="shared" si="2"/>
        <v>186240</v>
      </c>
      <c r="J29" s="28">
        <v>150</v>
      </c>
      <c r="K29" s="30">
        <f t="shared" si="1"/>
        <v>144000</v>
      </c>
      <c r="L29" s="28">
        <v>115</v>
      </c>
      <c r="M29" s="31">
        <f t="shared" si="3"/>
        <v>110400</v>
      </c>
      <c r="N29" s="28">
        <v>172</v>
      </c>
      <c r="O29" s="30">
        <f t="shared" si="4"/>
        <v>165120</v>
      </c>
      <c r="P29" s="28">
        <v>172</v>
      </c>
      <c r="Q29" s="30">
        <f t="shared" si="5"/>
        <v>165120</v>
      </c>
    </row>
    <row r="30" spans="2:17" x14ac:dyDescent="0.25">
      <c r="B30" s="15" t="s">
        <v>47</v>
      </c>
      <c r="C30" s="6" t="s">
        <v>70</v>
      </c>
      <c r="D30" s="5" t="s">
        <v>9</v>
      </c>
      <c r="E30" s="21">
        <v>6</v>
      </c>
      <c r="F30" s="41">
        <v>1200</v>
      </c>
      <c r="G30" s="19">
        <f t="shared" si="7"/>
        <v>7200</v>
      </c>
      <c r="H30" s="28">
        <v>343.5</v>
      </c>
      <c r="I30" s="31">
        <f t="shared" si="2"/>
        <v>2061</v>
      </c>
      <c r="J30" s="28">
        <v>238.4</v>
      </c>
      <c r="K30" s="30">
        <f t="shared" si="1"/>
        <v>1430.4</v>
      </c>
      <c r="L30" s="28">
        <v>300</v>
      </c>
      <c r="M30" s="31">
        <f t="shared" si="3"/>
        <v>1800</v>
      </c>
      <c r="N30" s="28">
        <v>313</v>
      </c>
      <c r="O30" s="30">
        <f t="shared" si="4"/>
        <v>1878</v>
      </c>
      <c r="P30" s="28">
        <v>415</v>
      </c>
      <c r="Q30" s="30">
        <f t="shared" si="5"/>
        <v>2490</v>
      </c>
    </row>
    <row r="31" spans="2:17" x14ac:dyDescent="0.25">
      <c r="B31" s="15" t="s">
        <v>48</v>
      </c>
      <c r="C31" s="6" t="s">
        <v>71</v>
      </c>
      <c r="D31" s="5" t="s">
        <v>8</v>
      </c>
      <c r="E31" s="21">
        <v>2460</v>
      </c>
      <c r="F31" s="41">
        <v>32</v>
      </c>
      <c r="G31" s="19">
        <f t="shared" si="7"/>
        <v>78720</v>
      </c>
      <c r="H31" s="28">
        <v>39</v>
      </c>
      <c r="I31" s="31">
        <f t="shared" si="2"/>
        <v>95940</v>
      </c>
      <c r="J31" s="28">
        <v>40.24</v>
      </c>
      <c r="K31" s="30">
        <f t="shared" si="1"/>
        <v>98990.400000000009</v>
      </c>
      <c r="L31" s="28">
        <v>34</v>
      </c>
      <c r="M31" s="31">
        <f t="shared" si="3"/>
        <v>83640</v>
      </c>
      <c r="N31" s="28">
        <v>40</v>
      </c>
      <c r="O31" s="30">
        <f t="shared" si="4"/>
        <v>98400</v>
      </c>
      <c r="P31" s="28">
        <v>48</v>
      </c>
      <c r="Q31" s="30">
        <f t="shared" si="5"/>
        <v>118080</v>
      </c>
    </row>
    <row r="32" spans="2:17" x14ac:dyDescent="0.25">
      <c r="B32" s="15" t="s">
        <v>49</v>
      </c>
      <c r="C32" s="35" t="s">
        <v>72</v>
      </c>
      <c r="D32" s="5" t="s">
        <v>33</v>
      </c>
      <c r="E32" s="21">
        <v>1985</v>
      </c>
      <c r="F32" s="43">
        <v>20</v>
      </c>
      <c r="G32" s="19">
        <f t="shared" si="7"/>
        <v>39700</v>
      </c>
      <c r="H32" s="28">
        <v>18.5</v>
      </c>
      <c r="I32" s="31">
        <f t="shared" si="2"/>
        <v>36722.5</v>
      </c>
      <c r="J32" s="28">
        <v>10.95</v>
      </c>
      <c r="K32" s="30">
        <f t="shared" si="1"/>
        <v>21735.75</v>
      </c>
      <c r="L32" s="28">
        <v>18</v>
      </c>
      <c r="M32" s="31">
        <f t="shared" si="3"/>
        <v>35730</v>
      </c>
      <c r="N32" s="28">
        <v>25</v>
      </c>
      <c r="O32" s="30">
        <f t="shared" si="4"/>
        <v>49625</v>
      </c>
      <c r="P32" s="28">
        <v>22</v>
      </c>
      <c r="Q32" s="30">
        <f t="shared" si="5"/>
        <v>43670</v>
      </c>
    </row>
    <row r="33" spans="2:17" x14ac:dyDescent="0.25">
      <c r="B33" s="15" t="s">
        <v>50</v>
      </c>
      <c r="C33" s="35" t="s">
        <v>86</v>
      </c>
      <c r="D33" s="5" t="s">
        <v>18</v>
      </c>
      <c r="E33" s="21">
        <v>2</v>
      </c>
      <c r="F33" s="43">
        <v>5500</v>
      </c>
      <c r="G33" s="19">
        <f t="shared" si="7"/>
        <v>11000</v>
      </c>
      <c r="H33" s="28">
        <v>5343.5</v>
      </c>
      <c r="I33" s="31">
        <f t="shared" si="2"/>
        <v>10687</v>
      </c>
      <c r="J33" s="28">
        <v>5076.93</v>
      </c>
      <c r="K33" s="30">
        <f t="shared" si="1"/>
        <v>10153.86</v>
      </c>
      <c r="L33" s="28">
        <v>7500</v>
      </c>
      <c r="M33" s="31">
        <f t="shared" si="3"/>
        <v>15000</v>
      </c>
      <c r="N33" s="28">
        <v>9000</v>
      </c>
      <c r="O33" s="30">
        <f t="shared" si="4"/>
        <v>18000</v>
      </c>
      <c r="P33" s="28">
        <v>11700</v>
      </c>
      <c r="Q33" s="30">
        <f t="shared" si="5"/>
        <v>23400</v>
      </c>
    </row>
    <row r="34" spans="2:17" x14ac:dyDescent="0.25">
      <c r="B34" s="15" t="s">
        <v>51</v>
      </c>
      <c r="C34" s="35" t="s">
        <v>73</v>
      </c>
      <c r="D34" s="5" t="s">
        <v>18</v>
      </c>
      <c r="E34" s="21">
        <v>5</v>
      </c>
      <c r="F34" s="43">
        <v>2250</v>
      </c>
      <c r="G34" s="19">
        <f t="shared" si="7"/>
        <v>11250</v>
      </c>
      <c r="H34" s="28">
        <v>531.5</v>
      </c>
      <c r="I34" s="31">
        <f t="shared" si="2"/>
        <v>2657.5</v>
      </c>
      <c r="J34" s="28">
        <v>1639.81</v>
      </c>
      <c r="K34" s="30">
        <f t="shared" si="1"/>
        <v>8199.0499999999993</v>
      </c>
      <c r="L34" s="28">
        <v>500</v>
      </c>
      <c r="M34" s="31">
        <f t="shared" si="3"/>
        <v>2500</v>
      </c>
      <c r="N34" s="28">
        <v>2700</v>
      </c>
      <c r="O34" s="30">
        <f t="shared" si="4"/>
        <v>13500</v>
      </c>
      <c r="P34" s="28">
        <v>900</v>
      </c>
      <c r="Q34" s="30">
        <f t="shared" si="5"/>
        <v>4500</v>
      </c>
    </row>
    <row r="35" spans="2:17" x14ac:dyDescent="0.25">
      <c r="B35" s="15" t="s">
        <v>52</v>
      </c>
      <c r="C35" s="35" t="s">
        <v>74</v>
      </c>
      <c r="D35" s="5" t="s">
        <v>18</v>
      </c>
      <c r="E35" s="21">
        <v>5</v>
      </c>
      <c r="F35" s="43">
        <v>1200</v>
      </c>
      <c r="G35" s="19">
        <f t="shared" si="7"/>
        <v>6000</v>
      </c>
      <c r="H35" s="28">
        <v>486</v>
      </c>
      <c r="I35" s="31">
        <f t="shared" si="2"/>
        <v>2430</v>
      </c>
      <c r="J35" s="28">
        <v>350</v>
      </c>
      <c r="K35" s="30">
        <f t="shared" si="1"/>
        <v>1750</v>
      </c>
      <c r="L35" s="28">
        <v>400</v>
      </c>
      <c r="M35" s="31">
        <f t="shared" si="3"/>
        <v>2000</v>
      </c>
      <c r="N35" s="28">
        <v>384</v>
      </c>
      <c r="O35" s="30">
        <f t="shared" si="4"/>
        <v>1920</v>
      </c>
      <c r="P35" s="28">
        <v>400</v>
      </c>
      <c r="Q35" s="30">
        <f t="shared" si="5"/>
        <v>2000</v>
      </c>
    </row>
    <row r="36" spans="2:17" x14ac:dyDescent="0.25">
      <c r="B36" s="15" t="s">
        <v>53</v>
      </c>
      <c r="C36" s="35" t="s">
        <v>75</v>
      </c>
      <c r="D36" s="5" t="s">
        <v>8</v>
      </c>
      <c r="E36" s="21">
        <v>3300</v>
      </c>
      <c r="F36" s="43">
        <v>1.5</v>
      </c>
      <c r="G36" s="19">
        <f t="shared" si="7"/>
        <v>4950</v>
      </c>
      <c r="H36" s="28">
        <v>2.5</v>
      </c>
      <c r="I36" s="31">
        <f t="shared" si="2"/>
        <v>8250</v>
      </c>
      <c r="J36" s="28">
        <v>2.35</v>
      </c>
      <c r="K36" s="30">
        <f t="shared" si="1"/>
        <v>7755</v>
      </c>
      <c r="L36" s="28">
        <v>1.5</v>
      </c>
      <c r="M36" s="31">
        <f t="shared" si="3"/>
        <v>4950</v>
      </c>
      <c r="N36" s="28">
        <v>2.4</v>
      </c>
      <c r="O36" s="30">
        <f t="shared" si="4"/>
        <v>7920</v>
      </c>
      <c r="P36" s="28">
        <v>2</v>
      </c>
      <c r="Q36" s="30">
        <f t="shared" si="5"/>
        <v>6600</v>
      </c>
    </row>
    <row r="37" spans="2:17" x14ac:dyDescent="0.25">
      <c r="B37" s="15" t="s">
        <v>54</v>
      </c>
      <c r="C37" s="35" t="s">
        <v>76</v>
      </c>
      <c r="D37" s="5" t="s">
        <v>18</v>
      </c>
      <c r="E37" s="21">
        <v>6</v>
      </c>
      <c r="F37" s="43">
        <v>400</v>
      </c>
      <c r="G37" s="19">
        <f t="shared" si="7"/>
        <v>2400</v>
      </c>
      <c r="H37" s="28">
        <v>607.5</v>
      </c>
      <c r="I37" s="31">
        <f t="shared" si="2"/>
        <v>3645</v>
      </c>
      <c r="J37" s="28">
        <v>400</v>
      </c>
      <c r="K37" s="30">
        <f t="shared" si="1"/>
        <v>2400</v>
      </c>
      <c r="L37" s="28">
        <v>600</v>
      </c>
      <c r="M37" s="31">
        <f t="shared" si="3"/>
        <v>3600</v>
      </c>
      <c r="N37" s="28">
        <v>530</v>
      </c>
      <c r="O37" s="30">
        <f t="shared" si="4"/>
        <v>3180</v>
      </c>
      <c r="P37" s="28">
        <v>500</v>
      </c>
      <c r="Q37" s="30">
        <f t="shared" si="5"/>
        <v>3000</v>
      </c>
    </row>
    <row r="38" spans="2:17" x14ac:dyDescent="0.25">
      <c r="B38" s="15" t="s">
        <v>55</v>
      </c>
      <c r="C38" s="35" t="s">
        <v>77</v>
      </c>
      <c r="D38" s="5" t="s">
        <v>18</v>
      </c>
      <c r="E38" s="21">
        <v>6</v>
      </c>
      <c r="F38" s="43">
        <v>180</v>
      </c>
      <c r="G38" s="19">
        <f t="shared" si="7"/>
        <v>1080</v>
      </c>
      <c r="H38" s="28">
        <v>277.5</v>
      </c>
      <c r="I38" s="31">
        <f t="shared" si="2"/>
        <v>1665</v>
      </c>
      <c r="J38" s="28">
        <v>250</v>
      </c>
      <c r="K38" s="30">
        <f t="shared" si="1"/>
        <v>1500</v>
      </c>
      <c r="L38" s="28">
        <v>100</v>
      </c>
      <c r="M38" s="31">
        <f t="shared" si="3"/>
        <v>600</v>
      </c>
      <c r="N38" s="28">
        <v>12</v>
      </c>
      <c r="O38" s="30">
        <f t="shared" si="4"/>
        <v>72</v>
      </c>
      <c r="P38" s="28">
        <v>100</v>
      </c>
      <c r="Q38" s="30">
        <f t="shared" si="5"/>
        <v>600</v>
      </c>
    </row>
    <row r="39" spans="2:17" x14ac:dyDescent="0.25">
      <c r="B39" s="15" t="s">
        <v>56</v>
      </c>
      <c r="C39" s="35" t="s">
        <v>78</v>
      </c>
      <c r="D39" s="5" t="s">
        <v>87</v>
      </c>
      <c r="E39" s="21">
        <v>95</v>
      </c>
      <c r="F39" s="43">
        <v>75</v>
      </c>
      <c r="G39" s="19">
        <f t="shared" ref="G39:G45" si="8">F39*E39</f>
        <v>7125</v>
      </c>
      <c r="H39" s="28">
        <v>40.5</v>
      </c>
      <c r="I39" s="31">
        <f t="shared" si="2"/>
        <v>3847.5</v>
      </c>
      <c r="J39" s="28">
        <v>80</v>
      </c>
      <c r="K39" s="30">
        <f t="shared" si="1"/>
        <v>7600</v>
      </c>
      <c r="L39" s="28">
        <v>40</v>
      </c>
      <c r="M39" s="31">
        <f t="shared" si="3"/>
        <v>3800</v>
      </c>
      <c r="N39" s="28">
        <v>85</v>
      </c>
      <c r="O39" s="30">
        <f t="shared" si="4"/>
        <v>8075</v>
      </c>
      <c r="P39" s="28">
        <v>100</v>
      </c>
      <c r="Q39" s="30">
        <f t="shared" si="5"/>
        <v>9500</v>
      </c>
    </row>
    <row r="40" spans="2:17" x14ac:dyDescent="0.25">
      <c r="B40" s="15" t="s">
        <v>29</v>
      </c>
      <c r="C40" s="35" t="s">
        <v>79</v>
      </c>
      <c r="D40" s="5" t="s">
        <v>8</v>
      </c>
      <c r="E40" s="21">
        <v>470</v>
      </c>
      <c r="F40" s="43">
        <v>85</v>
      </c>
      <c r="G40" s="19">
        <f t="shared" si="8"/>
        <v>39950</v>
      </c>
      <c r="H40" s="28">
        <v>34.5</v>
      </c>
      <c r="I40" s="31">
        <f t="shared" si="2"/>
        <v>16215</v>
      </c>
      <c r="J40" s="28">
        <v>48</v>
      </c>
      <c r="K40" s="30">
        <f t="shared" si="1"/>
        <v>22560</v>
      </c>
      <c r="L40" s="28">
        <v>65</v>
      </c>
      <c r="M40" s="31">
        <f t="shared" si="3"/>
        <v>30550</v>
      </c>
      <c r="N40" s="28">
        <v>78</v>
      </c>
      <c r="O40" s="30">
        <f t="shared" si="4"/>
        <v>36660</v>
      </c>
      <c r="P40" s="28">
        <v>55</v>
      </c>
      <c r="Q40" s="30">
        <f t="shared" si="5"/>
        <v>25850</v>
      </c>
    </row>
    <row r="41" spans="2:17" x14ac:dyDescent="0.25">
      <c r="B41" s="15"/>
      <c r="C41" s="35" t="s">
        <v>80</v>
      </c>
      <c r="D41" s="5" t="s">
        <v>18</v>
      </c>
      <c r="E41" s="21">
        <v>6</v>
      </c>
      <c r="F41" s="43">
        <v>750</v>
      </c>
      <c r="G41" s="19">
        <f t="shared" si="8"/>
        <v>4500</v>
      </c>
      <c r="H41" s="28">
        <v>1173.5</v>
      </c>
      <c r="I41" s="31">
        <f t="shared" si="2"/>
        <v>7041</v>
      </c>
      <c r="J41" s="28">
        <v>500</v>
      </c>
      <c r="K41" s="30">
        <f t="shared" si="1"/>
        <v>3000</v>
      </c>
      <c r="L41" s="28">
        <v>600</v>
      </c>
      <c r="M41" s="31">
        <f t="shared" si="3"/>
        <v>3600</v>
      </c>
      <c r="N41" s="28">
        <v>785</v>
      </c>
      <c r="O41" s="30">
        <f t="shared" si="4"/>
        <v>4710</v>
      </c>
      <c r="P41" s="28">
        <v>1000</v>
      </c>
      <c r="Q41" s="30">
        <f t="shared" si="5"/>
        <v>6000</v>
      </c>
    </row>
    <row r="42" spans="2:17" x14ac:dyDescent="0.25">
      <c r="B42" s="15"/>
      <c r="C42" s="35" t="s">
        <v>81</v>
      </c>
      <c r="D42" s="5" t="s">
        <v>4</v>
      </c>
      <c r="E42" s="21">
        <v>1</v>
      </c>
      <c r="F42" s="43">
        <v>6500</v>
      </c>
      <c r="G42" s="19">
        <f t="shared" si="8"/>
        <v>6500</v>
      </c>
      <c r="H42" s="28">
        <v>1664.5</v>
      </c>
      <c r="I42" s="31">
        <f t="shared" si="2"/>
        <v>1664.5</v>
      </c>
      <c r="J42" s="28">
        <v>5000</v>
      </c>
      <c r="K42" s="30">
        <f t="shared" si="1"/>
        <v>5000</v>
      </c>
      <c r="L42" s="28">
        <v>2500</v>
      </c>
      <c r="M42" s="31">
        <f t="shared" si="3"/>
        <v>2500</v>
      </c>
      <c r="N42" s="28">
        <v>2500</v>
      </c>
      <c r="O42" s="30">
        <f t="shared" si="4"/>
        <v>2500</v>
      </c>
      <c r="P42" s="28">
        <v>5000</v>
      </c>
      <c r="Q42" s="30">
        <f t="shared" si="5"/>
        <v>5000</v>
      </c>
    </row>
    <row r="43" spans="2:17" x14ac:dyDescent="0.25">
      <c r="B43" s="15"/>
      <c r="C43" s="35" t="s">
        <v>82</v>
      </c>
      <c r="D43" s="5" t="s">
        <v>18</v>
      </c>
      <c r="E43" s="21">
        <v>9</v>
      </c>
      <c r="F43" s="43">
        <v>850</v>
      </c>
      <c r="G43" s="19">
        <f t="shared" si="8"/>
        <v>7650</v>
      </c>
      <c r="H43" s="28">
        <v>472.5</v>
      </c>
      <c r="I43" s="31">
        <f t="shared" si="2"/>
        <v>4252.5</v>
      </c>
      <c r="J43" s="28">
        <v>500</v>
      </c>
      <c r="K43" s="30">
        <f t="shared" si="1"/>
        <v>4500</v>
      </c>
      <c r="L43" s="28">
        <v>800</v>
      </c>
      <c r="M43" s="31">
        <f t="shared" si="3"/>
        <v>7200</v>
      </c>
      <c r="N43" s="28">
        <v>500</v>
      </c>
      <c r="O43" s="30">
        <f t="shared" si="4"/>
        <v>4500</v>
      </c>
      <c r="P43" s="28">
        <v>950</v>
      </c>
      <c r="Q43" s="30">
        <f t="shared" si="5"/>
        <v>8550</v>
      </c>
    </row>
    <row r="44" spans="2:17" x14ac:dyDescent="0.25">
      <c r="B44" s="15"/>
      <c r="C44" s="12" t="s">
        <v>83</v>
      </c>
      <c r="D44" s="22" t="s">
        <v>4</v>
      </c>
      <c r="E44" s="20">
        <v>1</v>
      </c>
      <c r="F44" s="43">
        <v>1500</v>
      </c>
      <c r="G44" s="19">
        <f t="shared" si="8"/>
        <v>1500</v>
      </c>
      <c r="H44" s="28">
        <v>832.5</v>
      </c>
      <c r="I44" s="31">
        <f t="shared" si="2"/>
        <v>832.5</v>
      </c>
      <c r="J44" s="28">
        <v>1500</v>
      </c>
      <c r="K44" s="31">
        <f t="shared" si="1"/>
        <v>1500</v>
      </c>
      <c r="L44" s="28">
        <v>500</v>
      </c>
      <c r="M44" s="31">
        <f t="shared" ref="M44:M47" si="9">$E44*L44</f>
        <v>500</v>
      </c>
      <c r="N44" s="28">
        <v>600</v>
      </c>
      <c r="O44" s="31">
        <f t="shared" si="4"/>
        <v>600</v>
      </c>
      <c r="P44" s="28">
        <v>750</v>
      </c>
      <c r="Q44" s="31">
        <f t="shared" si="5"/>
        <v>750</v>
      </c>
    </row>
    <row r="45" spans="2:17" x14ac:dyDescent="0.25">
      <c r="B45" s="15"/>
      <c r="C45" s="12" t="s">
        <v>84</v>
      </c>
      <c r="D45" s="22" t="s">
        <v>4</v>
      </c>
      <c r="E45" s="20">
        <v>1</v>
      </c>
      <c r="F45" s="43">
        <v>10000</v>
      </c>
      <c r="G45" s="19">
        <f t="shared" si="8"/>
        <v>10000</v>
      </c>
      <c r="H45" s="28">
        <v>481.5</v>
      </c>
      <c r="I45" s="31">
        <f t="shared" si="2"/>
        <v>481.5</v>
      </c>
      <c r="J45" s="28">
        <v>2500</v>
      </c>
      <c r="K45" s="31">
        <f t="shared" si="1"/>
        <v>2500</v>
      </c>
      <c r="L45" s="28">
        <v>2500</v>
      </c>
      <c r="M45" s="31">
        <f t="shared" si="9"/>
        <v>2500</v>
      </c>
      <c r="N45" s="28">
        <v>750</v>
      </c>
      <c r="O45" s="31">
        <f t="shared" si="4"/>
        <v>750</v>
      </c>
      <c r="P45" s="28">
        <v>5000</v>
      </c>
      <c r="Q45" s="31">
        <f t="shared" si="5"/>
        <v>5000</v>
      </c>
    </row>
    <row r="46" spans="2:17" x14ac:dyDescent="0.25">
      <c r="B46" s="15"/>
      <c r="C46" s="23" t="s">
        <v>85</v>
      </c>
      <c r="D46" s="22" t="s">
        <v>18</v>
      </c>
      <c r="E46" s="20">
        <v>5</v>
      </c>
      <c r="F46" s="44"/>
      <c r="G46" s="19"/>
      <c r="H46" s="28">
        <v>481.5</v>
      </c>
      <c r="I46" s="31">
        <f t="shared" si="2"/>
        <v>2407.5</v>
      </c>
      <c r="J46" s="28">
        <v>600</v>
      </c>
      <c r="K46" s="31">
        <f t="shared" si="1"/>
        <v>3000</v>
      </c>
      <c r="L46" s="28">
        <v>500</v>
      </c>
      <c r="M46" s="31">
        <f t="shared" ref="M46" si="10">$E46*L46</f>
        <v>2500</v>
      </c>
      <c r="N46" s="28">
        <v>350</v>
      </c>
      <c r="O46" s="31">
        <f t="shared" ref="O46" si="11">$E46*N46</f>
        <v>1750</v>
      </c>
      <c r="P46" s="28">
        <v>500</v>
      </c>
      <c r="Q46" s="31">
        <f t="shared" ref="Q46" si="12">$E46*P46</f>
        <v>2500</v>
      </c>
    </row>
    <row r="47" spans="2:17" ht="15.75" thickBot="1" x14ac:dyDescent="0.3">
      <c r="B47" s="36"/>
      <c r="C47" s="47" t="s">
        <v>93</v>
      </c>
      <c r="D47" s="48" t="s">
        <v>8</v>
      </c>
      <c r="E47" s="49">
        <v>20</v>
      </c>
      <c r="F47" s="45"/>
      <c r="G47" s="37"/>
      <c r="H47" s="28"/>
      <c r="I47" s="31">
        <f t="shared" si="2"/>
        <v>0</v>
      </c>
      <c r="J47" s="28"/>
      <c r="K47" s="31">
        <f t="shared" si="1"/>
        <v>0</v>
      </c>
      <c r="L47" s="28">
        <v>60</v>
      </c>
      <c r="M47" s="31">
        <f t="shared" si="9"/>
        <v>1200</v>
      </c>
      <c r="N47" s="28"/>
      <c r="O47" s="31">
        <f t="shared" si="4"/>
        <v>0</v>
      </c>
      <c r="P47" s="28"/>
      <c r="Q47" s="31">
        <f t="shared" si="5"/>
        <v>0</v>
      </c>
    </row>
    <row r="48" spans="2:17" ht="18" customHeight="1" x14ac:dyDescent="0.25">
      <c r="B48" s="2"/>
      <c r="C48" s="50" t="s">
        <v>16</v>
      </c>
      <c r="D48" s="51"/>
      <c r="E48" s="51"/>
      <c r="F48" s="51"/>
      <c r="G48" s="14">
        <f>SUM(G8:G47)</f>
        <v>1239726</v>
      </c>
      <c r="H48" s="73">
        <f>SUM(I8:I47)</f>
        <v>1024354</v>
      </c>
      <c r="I48" s="74"/>
      <c r="J48" s="73">
        <f>SUM(K8:K47)</f>
        <v>1076366.7600000002</v>
      </c>
      <c r="K48" s="74"/>
      <c r="L48" s="73">
        <f>SUM(M8:M47)</f>
        <v>1105529</v>
      </c>
      <c r="M48" s="74"/>
      <c r="N48" s="73">
        <f>SUM(O8:O47)</f>
        <v>1173878.06</v>
      </c>
      <c r="O48" s="74"/>
      <c r="P48" s="73">
        <f>SUM(Q8:Q47)</f>
        <v>1184074.5</v>
      </c>
      <c r="Q48" s="74"/>
    </row>
    <row r="49" spans="2:17" ht="18" customHeight="1" x14ac:dyDescent="0.25">
      <c r="B49" s="9"/>
      <c r="C49" s="52" t="s">
        <v>27</v>
      </c>
      <c r="D49" s="53"/>
      <c r="E49" s="53"/>
      <c r="F49" s="53"/>
      <c r="G49" s="13">
        <f>G48*0.1</f>
        <v>123972.6</v>
      </c>
      <c r="H49" s="75"/>
      <c r="I49" s="76"/>
      <c r="J49" s="75"/>
      <c r="K49" s="76"/>
      <c r="L49" s="75"/>
      <c r="M49" s="76"/>
      <c r="N49" s="75"/>
      <c r="O49" s="76"/>
      <c r="P49" s="75"/>
      <c r="Q49" s="76"/>
    </row>
    <row r="50" spans="2:17" ht="18" customHeight="1" thickBot="1" x14ac:dyDescent="0.3">
      <c r="B50" s="10"/>
      <c r="C50" s="54" t="s">
        <v>17</v>
      </c>
      <c r="D50" s="55"/>
      <c r="E50" s="55"/>
      <c r="F50" s="55"/>
      <c r="G50" s="16">
        <f>ROUND(SUM(G48:G49),2)</f>
        <v>1363698.6</v>
      </c>
      <c r="H50" s="77"/>
      <c r="I50" s="78"/>
      <c r="J50" s="77"/>
      <c r="K50" s="78"/>
      <c r="L50" s="77"/>
      <c r="M50" s="78"/>
      <c r="N50" s="77"/>
      <c r="O50" s="78"/>
      <c r="P50" s="77"/>
      <c r="Q50" s="78"/>
    </row>
    <row r="51" spans="2:17" x14ac:dyDescent="0.25">
      <c r="B51" s="2"/>
      <c r="C51" s="2"/>
      <c r="D51" s="2"/>
      <c r="E51" s="2"/>
      <c r="F51" s="2"/>
      <c r="G51" s="11"/>
      <c r="H51" s="3"/>
      <c r="L51" s="3"/>
    </row>
    <row r="52" spans="2:17" x14ac:dyDescent="0.25">
      <c r="H52" s="33"/>
      <c r="L52" s="33"/>
    </row>
    <row r="53" spans="2:17" x14ac:dyDescent="0.25">
      <c r="H53" s="32">
        <f>P48-H48</f>
        <v>159720.5</v>
      </c>
      <c r="I53" s="34"/>
      <c r="K53" s="34">
        <f>J48/$H$48</f>
        <v>1.0507761574611905</v>
      </c>
      <c r="L53" s="33"/>
      <c r="M53" s="34">
        <f>L48/$H$48</f>
        <v>1.0792450656706569</v>
      </c>
      <c r="O53" s="34">
        <f>N48/$H$48</f>
        <v>1.1459691278600952</v>
      </c>
      <c r="Q53" s="34">
        <f>P48/$H$48</f>
        <v>1.1559231476618435</v>
      </c>
    </row>
    <row r="54" spans="2:17" x14ac:dyDescent="0.25">
      <c r="L54" s="32"/>
      <c r="M54" s="34"/>
    </row>
  </sheetData>
  <mergeCells count="21">
    <mergeCell ref="H6:I6"/>
    <mergeCell ref="H48:I50"/>
    <mergeCell ref="P6:Q6"/>
    <mergeCell ref="P48:Q50"/>
    <mergeCell ref="N6:O6"/>
    <mergeCell ref="N48:O50"/>
    <mergeCell ref="J6:K6"/>
    <mergeCell ref="J48:K50"/>
    <mergeCell ref="L48:M50"/>
    <mergeCell ref="L6:M6"/>
    <mergeCell ref="C48:F48"/>
    <mergeCell ref="C49:F49"/>
    <mergeCell ref="C50:F50"/>
    <mergeCell ref="B1:F1"/>
    <mergeCell ref="B2:F2"/>
    <mergeCell ref="B3:F3"/>
    <mergeCell ref="B6:B7"/>
    <mergeCell ref="C6:C7"/>
    <mergeCell ref="D6:D7"/>
    <mergeCell ref="E6:E7"/>
    <mergeCell ref="F6:G6"/>
  </mergeCells>
  <conditionalFormatting sqref="B24:B25">
    <cfRule type="expression" dxfId="4" priority="2">
      <formula>$G24="Stand-alone Special Provision"</formula>
    </cfRule>
  </conditionalFormatting>
  <conditionalFormatting sqref="B11:D12">
    <cfRule type="expression" dxfId="3" priority="8">
      <formula>$G11="Stand-alone Special Provision"</formula>
    </cfRule>
  </conditionalFormatting>
  <conditionalFormatting sqref="B18:D19">
    <cfRule type="expression" dxfId="2" priority="5">
      <formula>$G18="Stand-alone Special Provision"</formula>
    </cfRule>
  </conditionalFormatting>
  <conditionalFormatting sqref="B21:D21">
    <cfRule type="expression" dxfId="1" priority="9">
      <formula>$G21="Stand-alone Special Provision"</formula>
    </cfRule>
  </conditionalFormatting>
  <conditionalFormatting sqref="C25:D27">
    <cfRule type="expression" dxfId="0" priority="3">
      <formula>$G25="Stand-alone Special Provision"</formula>
    </cfRule>
  </conditionalFormatting>
  <pageMargins left="0.25" right="0.25" top="0.75" bottom="0.75" header="0.3" footer="0.3"/>
  <pageSetup scale="6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ISB Park Lot Bid Tabs</vt:lpstr>
      <vt:lpstr>'ISB Park Lot Bid Tabs'!Print_Area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Garlitz</dc:creator>
  <cp:lastModifiedBy>John Garlitz</cp:lastModifiedBy>
  <cp:lastPrinted>2018-05-01T21:12:53Z</cp:lastPrinted>
  <dcterms:created xsi:type="dcterms:W3CDTF">2015-07-27T15:08:47Z</dcterms:created>
  <dcterms:modified xsi:type="dcterms:W3CDTF">2025-03-11T22:08:01Z</dcterms:modified>
</cp:coreProperties>
</file>